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lvia/Documents/TECHUB/SMM/Sly/ANDY SPEAKS 4 SNP/PROJECTS/PETITION/"/>
    </mc:Choice>
  </mc:AlternateContent>
  <xr:revisionPtr revIDLastSave="0" documentId="13_ncr:1_{D60DD1EC-1E62-E94F-9133-79E11B6D1EB6}" xr6:coauthVersionLast="37" xr6:coauthVersionMax="37" xr10:uidLastSave="{00000000-0000-0000-0000-000000000000}"/>
  <bookViews>
    <workbookView xWindow="3660" yWindow="1740" windowWidth="28040" windowHeight="17440" xr2:uid="{403FC350-6C85-7F43-B5A2-01BDA2FF6E4E}"/>
  </bookViews>
  <sheets>
    <sheet name="Sheet1" sheetId="1" r:id="rId1"/>
  </sheets>
  <calcPr calcId="1790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H29" i="1"/>
  <c r="H40" i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26" i="1"/>
  <c r="J26" i="1" s="1"/>
  <c r="I25" i="1"/>
  <c r="J25" i="1" s="1"/>
  <c r="I24" i="1"/>
  <c r="J24" i="1" s="1"/>
  <c r="I23" i="1"/>
  <c r="J23" i="1" s="1"/>
  <c r="I22" i="1"/>
  <c r="J22" i="1" s="1"/>
  <c r="I63" i="1"/>
  <c r="J63" i="1" s="1"/>
  <c r="J64" i="1"/>
  <c r="I62" i="1"/>
  <c r="J62" i="1" s="1"/>
  <c r="I61" i="1"/>
  <c r="J61" i="1" s="1"/>
  <c r="I60" i="1"/>
  <c r="J60" i="1" s="1"/>
  <c r="I59" i="1"/>
  <c r="J59" i="1" s="1"/>
  <c r="I16" i="1"/>
  <c r="J16" i="1" s="1"/>
  <c r="J27" i="1"/>
  <c r="I15" i="1"/>
  <c r="J15" i="1" s="1"/>
  <c r="I14" i="1"/>
  <c r="J14" i="1" s="1"/>
  <c r="I13" i="1"/>
  <c r="J13" i="1" s="1"/>
  <c r="I12" i="1"/>
  <c r="J12" i="1" s="1"/>
  <c r="J17" i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  <c r="H9" i="1"/>
  <c r="J9" i="1" l="1"/>
  <c r="K9" i="1" s="1"/>
  <c r="J66" i="1"/>
  <c r="K66" i="1" s="1"/>
  <c r="J40" i="1"/>
  <c r="K40" i="1" s="1"/>
  <c r="J29" i="1"/>
  <c r="K29" i="1" s="1"/>
  <c r="J19" i="1"/>
  <c r="K19" i="1" s="1"/>
</calcChain>
</file>

<file path=xl/sharedStrings.xml><?xml version="1.0" encoding="utf-8"?>
<sst xmlns="http://schemas.openxmlformats.org/spreadsheetml/2006/main" count="42" uniqueCount="28">
  <si>
    <t>1-10000</t>
  </si>
  <si>
    <t>20001-50000</t>
  </si>
  <si>
    <t>50001-70000</t>
  </si>
  <si>
    <t>70001-100000</t>
  </si>
  <si>
    <t>100001-250000</t>
  </si>
  <si>
    <t>10001-20000</t>
  </si>
  <si>
    <t>1-500</t>
  </si>
  <si>
    <t>501-1000</t>
  </si>
  <si>
    <t>1001-2500</t>
  </si>
  <si>
    <t>2501-5000</t>
  </si>
  <si>
    <t>5000-35000</t>
  </si>
  <si>
    <t>5001-10000</t>
  </si>
  <si>
    <t>5001-7000</t>
  </si>
  <si>
    <t>7001-10000</t>
  </si>
  <si>
    <t>LEARNING AIDS</t>
  </si>
  <si>
    <t>SPECIALISTS</t>
  </si>
  <si>
    <t>MEDICATION</t>
  </si>
  <si>
    <t>SCHOOL FEE</t>
  </si>
  <si>
    <t>SURVEY ON EXPENSES BY CAREGIVERS</t>
  </si>
  <si>
    <t>THERAPY</t>
  </si>
  <si>
    <t>PM</t>
  </si>
  <si>
    <t>X3 /Wk</t>
  </si>
  <si>
    <t>PQ</t>
  </si>
  <si>
    <t>BiA</t>
  </si>
  <si>
    <t>No</t>
  </si>
  <si>
    <t>Ave/caregiver</t>
  </si>
  <si>
    <t>Cost Ave</t>
  </si>
  <si>
    <t>UNIT (KSH)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</si>
</sst>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 val="singleAccounting"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2" fillId="0" borderId="0" xfId="0" applyFont="1"/>
    <xf numFmtId="0" fontId="3" fillId="0" borderId="0" xfId="0" applyFont="1"/>
    <xf numFmtId="43" fontId="3" fillId="0" borderId="0" xfId="1" applyFont="1"/>
    <xf numFmtId="43" fontId="4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4</xdr:col>
      <xdr:colOff>825500</xdr:colOff>
      <xdr:row>30</xdr:row>
      <xdr:rowOff>16863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693A4EF-A0A3-3D4F-8345-D4F0B245DDD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08600"/>
          <a:ext cx="4127500" cy="30902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192014</xdr:rowOff>
    </xdr:from>
    <xdr:to>
      <xdr:col>6</xdr:col>
      <xdr:colOff>101600</xdr:colOff>
      <xdr:row>51</xdr:row>
      <xdr:rowOff>109674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403A6EF-423D-CA48-B72C-392FF062E65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91614"/>
          <a:ext cx="5156200" cy="466746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63</xdr:row>
      <xdr:rowOff>50799</xdr:rowOff>
    </xdr:from>
    <xdr:to>
      <xdr:col>6</xdr:col>
      <xdr:colOff>1104900</xdr:colOff>
      <xdr:row>79</xdr:row>
      <xdr:rowOff>224954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DCE99CB-E3FB-4145-B051-BA5774FBEC8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0" y="14477999"/>
          <a:ext cx="5892800" cy="4644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6ED7-F1FE-F247-BAC4-CE4CDB21726D}">
  <sheetPr>
    <pageSetUpPr fitToPage="1"/>
  </sheetPr>
  <dimension ref="A1:K67"/>
  <sheetViews>
    <sheetView tabSelected="1" workbookViewId="0">
      <selection activeCell="D13" sqref="D13"/>
    </sheetView>
  </sheetViews>
  <sheetFormatPr baseColWidth="10" defaultRowHeight="22" x14ac:dyDescent="0.4"/>
  <cols>
    <col min="5" max="5" width="12.1640625" customWidth="1"/>
    <col min="7" max="7" width="15.1640625" style="1" bestFit="1" customWidth="1"/>
    <col min="8" max="8" width="4" bestFit="1" customWidth="1"/>
    <col min="10" max="10" width="13" style="1" bestFit="1" customWidth="1"/>
    <col min="11" max="11" width="13.5" style="5" bestFit="1" customWidth="1"/>
  </cols>
  <sheetData>
    <row r="1" spans="1:11" s="3" customFormat="1" x14ac:dyDescent="0.4">
      <c r="A1" s="3" t="s">
        <v>18</v>
      </c>
      <c r="G1" s="4" t="s">
        <v>27</v>
      </c>
      <c r="H1" s="3" t="s">
        <v>24</v>
      </c>
      <c r="I1" s="3" t="s">
        <v>26</v>
      </c>
      <c r="J1" s="4" t="s">
        <v>25</v>
      </c>
      <c r="K1" s="5"/>
    </row>
    <row r="2" spans="1:11" x14ac:dyDescent="0.4">
      <c r="G2" s="1" t="s">
        <v>0</v>
      </c>
      <c r="H2">
        <v>12</v>
      </c>
      <c r="I2">
        <f>(1+10000)/2</f>
        <v>5000.5</v>
      </c>
      <c r="J2" s="1">
        <f t="shared" ref="J2:J7" si="0">(I2*H2)</f>
        <v>60006</v>
      </c>
    </row>
    <row r="3" spans="1:11" x14ac:dyDescent="0.4">
      <c r="E3" s="2" t="s">
        <v>17</v>
      </c>
      <c r="G3" s="1" t="s">
        <v>5</v>
      </c>
      <c r="H3">
        <v>13</v>
      </c>
      <c r="I3">
        <f>(10001+20000)/2</f>
        <v>15000.5</v>
      </c>
      <c r="J3" s="1">
        <f t="shared" si="0"/>
        <v>195006.5</v>
      </c>
    </row>
    <row r="4" spans="1:11" x14ac:dyDescent="0.4">
      <c r="G4" s="1" t="s">
        <v>1</v>
      </c>
      <c r="H4">
        <v>23</v>
      </c>
      <c r="I4">
        <f>(20001+50000)/2</f>
        <v>35000.5</v>
      </c>
      <c r="J4" s="1">
        <f t="shared" si="0"/>
        <v>805011.5</v>
      </c>
    </row>
    <row r="5" spans="1:11" x14ac:dyDescent="0.4">
      <c r="G5" s="1" t="s">
        <v>2</v>
      </c>
      <c r="H5">
        <v>9</v>
      </c>
      <c r="I5">
        <f>(50001+70000)/2</f>
        <v>60000.5</v>
      </c>
      <c r="J5" s="1">
        <f t="shared" si="0"/>
        <v>540004.5</v>
      </c>
    </row>
    <row r="6" spans="1:11" x14ac:dyDescent="0.4">
      <c r="G6" s="1" t="s">
        <v>3</v>
      </c>
      <c r="H6">
        <v>7</v>
      </c>
      <c r="I6">
        <f>(70001+100000)/2</f>
        <v>85000.5</v>
      </c>
      <c r="J6" s="1">
        <f t="shared" si="0"/>
        <v>595003.5</v>
      </c>
    </row>
    <row r="7" spans="1:11" x14ac:dyDescent="0.4">
      <c r="G7" s="1" t="s">
        <v>4</v>
      </c>
      <c r="H7">
        <v>9</v>
      </c>
      <c r="I7">
        <f>(100001+250000)/2</f>
        <v>175000.5</v>
      </c>
      <c r="J7" s="1">
        <f t="shared" si="0"/>
        <v>1575004.5</v>
      </c>
    </row>
    <row r="9" spans="1:11" x14ac:dyDescent="0.4">
      <c r="H9">
        <f>SUM(H2:H8)</f>
        <v>73</v>
      </c>
      <c r="J9" s="1">
        <f>SUM(J2:J8)</f>
        <v>3770036.5</v>
      </c>
      <c r="K9" s="5">
        <f>(J9/H9)</f>
        <v>51644.335616438359</v>
      </c>
    </row>
    <row r="10" spans="1:11" x14ac:dyDescent="0.4">
      <c r="K10" s="5" t="s">
        <v>22</v>
      </c>
    </row>
    <row r="11" spans="1:11" x14ac:dyDescent="0.4">
      <c r="F11" s="2" t="s">
        <v>16</v>
      </c>
    </row>
    <row r="12" spans="1:11" x14ac:dyDescent="0.4">
      <c r="G12" s="1" t="s">
        <v>6</v>
      </c>
      <c r="H12">
        <v>3</v>
      </c>
      <c r="I12">
        <f>(1+500)/2</f>
        <v>250.5</v>
      </c>
      <c r="J12" s="1">
        <f t="shared" ref="J12:J17" si="1">(I12*H12)</f>
        <v>751.5</v>
      </c>
    </row>
    <row r="13" spans="1:11" x14ac:dyDescent="0.4">
      <c r="G13" s="1" t="s">
        <v>7</v>
      </c>
      <c r="H13">
        <v>4</v>
      </c>
      <c r="I13">
        <f>(501+1000)/2</f>
        <v>750.5</v>
      </c>
      <c r="J13" s="1">
        <f t="shared" si="1"/>
        <v>3002</v>
      </c>
    </row>
    <row r="14" spans="1:11" x14ac:dyDescent="0.4">
      <c r="G14" s="1" t="s">
        <v>8</v>
      </c>
      <c r="H14">
        <v>15</v>
      </c>
      <c r="I14">
        <f>(1001+2500)/2</f>
        <v>1750.5</v>
      </c>
      <c r="J14" s="1">
        <f t="shared" si="1"/>
        <v>26257.5</v>
      </c>
    </row>
    <row r="15" spans="1:11" x14ac:dyDescent="0.4">
      <c r="G15" s="1" t="s">
        <v>9</v>
      </c>
      <c r="H15">
        <v>29</v>
      </c>
      <c r="I15">
        <f>(2501+5000)/2</f>
        <v>3750.5</v>
      </c>
      <c r="J15" s="1">
        <f t="shared" si="1"/>
        <v>108764.5</v>
      </c>
    </row>
    <row r="16" spans="1:11" x14ac:dyDescent="0.4">
      <c r="G16" s="1" t="s">
        <v>10</v>
      </c>
      <c r="H16">
        <v>29</v>
      </c>
      <c r="I16">
        <f>(5001+35000)/2</f>
        <v>20000.5</v>
      </c>
      <c r="J16" s="1">
        <f t="shared" si="1"/>
        <v>580014.5</v>
      </c>
    </row>
    <row r="17" spans="2:11" x14ac:dyDescent="0.4">
      <c r="H17">
        <v>0</v>
      </c>
      <c r="J17" s="1">
        <f t="shared" si="1"/>
        <v>0</v>
      </c>
    </row>
    <row r="19" spans="2:11" x14ac:dyDescent="0.4">
      <c r="H19">
        <v>80</v>
      </c>
      <c r="J19" s="1">
        <f>SUM(J12:J18)</f>
        <v>718790</v>
      </c>
      <c r="K19" s="5">
        <f>(J19/H19)</f>
        <v>8984.875</v>
      </c>
    </row>
    <row r="20" spans="2:11" x14ac:dyDescent="0.4">
      <c r="K20" s="5" t="s">
        <v>20</v>
      </c>
    </row>
    <row r="21" spans="2:11" x14ac:dyDescent="0.4">
      <c r="F21" s="2" t="s">
        <v>19</v>
      </c>
    </row>
    <row r="22" spans="2:11" x14ac:dyDescent="0.4">
      <c r="G22" s="1" t="s">
        <v>6</v>
      </c>
      <c r="H22">
        <v>8</v>
      </c>
      <c r="I22">
        <f>(1+500)/2</f>
        <v>250.5</v>
      </c>
      <c r="J22" s="1">
        <f t="shared" ref="J22:J27" si="2">(I22*H22)</f>
        <v>2004</v>
      </c>
    </row>
    <row r="23" spans="2:11" x14ac:dyDescent="0.4">
      <c r="G23" s="1" t="s">
        <v>7</v>
      </c>
      <c r="H23">
        <v>18</v>
      </c>
      <c r="I23">
        <f>(501+1000)/2</f>
        <v>750.5</v>
      </c>
      <c r="J23" s="1">
        <f t="shared" si="2"/>
        <v>13509</v>
      </c>
    </row>
    <row r="24" spans="2:11" x14ac:dyDescent="0.4">
      <c r="G24" s="1" t="s">
        <v>8</v>
      </c>
      <c r="H24">
        <v>25</v>
      </c>
      <c r="I24">
        <f>(1001+2500)/2</f>
        <v>1750.5</v>
      </c>
      <c r="J24" s="1">
        <f t="shared" si="2"/>
        <v>43762.5</v>
      </c>
    </row>
    <row r="25" spans="2:11" x14ac:dyDescent="0.4">
      <c r="G25" s="1" t="s">
        <v>9</v>
      </c>
      <c r="H25">
        <v>31</v>
      </c>
      <c r="I25">
        <f>(2501+5000)/2</f>
        <v>3750.5</v>
      </c>
      <c r="J25" s="1">
        <f t="shared" si="2"/>
        <v>116265.5</v>
      </c>
    </row>
    <row r="26" spans="2:11" x14ac:dyDescent="0.4">
      <c r="G26" s="1" t="s">
        <v>11</v>
      </c>
      <c r="H26">
        <v>5</v>
      </c>
      <c r="I26">
        <f>(5001+10000)/2</f>
        <v>7500.5</v>
      </c>
      <c r="J26" s="1">
        <f t="shared" si="2"/>
        <v>37502.5</v>
      </c>
    </row>
    <row r="27" spans="2:11" x14ac:dyDescent="0.4">
      <c r="J27" s="1">
        <f t="shared" si="2"/>
        <v>0</v>
      </c>
    </row>
    <row r="29" spans="2:11" x14ac:dyDescent="0.4">
      <c r="H29">
        <f>SUM(H22:H28)</f>
        <v>87</v>
      </c>
      <c r="J29" s="1">
        <f>SUM(J22:J28)</f>
        <v>213043.5</v>
      </c>
      <c r="K29" s="5">
        <f>(J29/H29)</f>
        <v>2448.7758620689656</v>
      </c>
    </row>
    <row r="30" spans="2:11" x14ac:dyDescent="0.4">
      <c r="K30" s="5" t="s">
        <v>21</v>
      </c>
    </row>
    <row r="32" spans="2:11" x14ac:dyDescent="0.4">
      <c r="B32" s="2" t="s">
        <v>15</v>
      </c>
      <c r="F32" s="2"/>
    </row>
    <row r="33" spans="7:11" x14ac:dyDescent="0.4">
      <c r="G33" s="1" t="s">
        <v>6</v>
      </c>
      <c r="H33">
        <v>4</v>
      </c>
      <c r="I33">
        <f>(1+500)/2</f>
        <v>250.5</v>
      </c>
      <c r="J33" s="1">
        <f t="shared" ref="J33:J38" si="3">(I33*H33)</f>
        <v>1002</v>
      </c>
    </row>
    <row r="34" spans="7:11" x14ac:dyDescent="0.4">
      <c r="G34" s="1" t="s">
        <v>7</v>
      </c>
      <c r="H34">
        <v>4</v>
      </c>
      <c r="I34">
        <f>(501+1000)/2</f>
        <v>750.5</v>
      </c>
      <c r="J34" s="1">
        <f t="shared" si="3"/>
        <v>3002</v>
      </c>
    </row>
    <row r="35" spans="7:11" x14ac:dyDescent="0.4">
      <c r="G35" s="1" t="s">
        <v>8</v>
      </c>
      <c r="H35">
        <v>11</v>
      </c>
      <c r="I35">
        <f>(1001+2500)/2</f>
        <v>1750.5</v>
      </c>
      <c r="J35" s="1">
        <f t="shared" si="3"/>
        <v>19255.5</v>
      </c>
    </row>
    <row r="36" spans="7:11" x14ac:dyDescent="0.4">
      <c r="G36" s="1" t="s">
        <v>9</v>
      </c>
      <c r="H36">
        <v>58</v>
      </c>
      <c r="I36">
        <f>(2501+5000)/2</f>
        <v>3750.5</v>
      </c>
      <c r="J36" s="1">
        <f t="shared" si="3"/>
        <v>217529</v>
      </c>
    </row>
    <row r="37" spans="7:11" x14ac:dyDescent="0.4">
      <c r="G37" s="1" t="s">
        <v>12</v>
      </c>
      <c r="H37">
        <v>2</v>
      </c>
      <c r="I37">
        <f>(5001+7000)/2</f>
        <v>6000.5</v>
      </c>
      <c r="J37" s="1">
        <f t="shared" si="3"/>
        <v>12001</v>
      </c>
    </row>
    <row r="38" spans="7:11" x14ac:dyDescent="0.4">
      <c r="G38" s="1" t="s">
        <v>13</v>
      </c>
      <c r="H38">
        <v>6</v>
      </c>
      <c r="I38">
        <f>(7001+10000)/2</f>
        <v>8500.5</v>
      </c>
      <c r="J38" s="1">
        <f t="shared" si="3"/>
        <v>51003</v>
      </c>
    </row>
    <row r="40" spans="7:11" x14ac:dyDescent="0.4">
      <c r="H40">
        <f>SUM(H33:H39)</f>
        <v>85</v>
      </c>
      <c r="J40" s="1">
        <f>SUM(J33:J39)</f>
        <v>303792.5</v>
      </c>
      <c r="K40" s="5">
        <f>(J40/H40)</f>
        <v>3574.0294117647059</v>
      </c>
    </row>
    <row r="41" spans="7:11" x14ac:dyDescent="0.4">
      <c r="K41" s="5" t="s">
        <v>20</v>
      </c>
    </row>
    <row r="58" spans="2:10" x14ac:dyDescent="0.4">
      <c r="B58" s="2" t="s">
        <v>14</v>
      </c>
    </row>
    <row r="59" spans="2:10" x14ac:dyDescent="0.4">
      <c r="G59" s="1" t="s">
        <v>6</v>
      </c>
      <c r="H59">
        <v>3</v>
      </c>
      <c r="I59">
        <f>(1+500)/2</f>
        <v>250.5</v>
      </c>
      <c r="J59" s="1">
        <f t="shared" ref="J59:J64" si="4">(I59*H59)</f>
        <v>751.5</v>
      </c>
    </row>
    <row r="60" spans="2:10" x14ac:dyDescent="0.4">
      <c r="G60" s="1" t="s">
        <v>7</v>
      </c>
      <c r="H60">
        <v>4</v>
      </c>
      <c r="I60">
        <f>(501+1000)/2</f>
        <v>750.5</v>
      </c>
      <c r="J60" s="1">
        <f t="shared" si="4"/>
        <v>3002</v>
      </c>
    </row>
    <row r="61" spans="2:10" x14ac:dyDescent="0.4">
      <c r="G61" s="1" t="s">
        <v>8</v>
      </c>
      <c r="H61">
        <v>15</v>
      </c>
      <c r="I61">
        <f>(1001+2500)/2</f>
        <v>1750.5</v>
      </c>
      <c r="J61" s="1">
        <f t="shared" si="4"/>
        <v>26257.5</v>
      </c>
    </row>
    <row r="62" spans="2:10" x14ac:dyDescent="0.4">
      <c r="G62" s="1" t="s">
        <v>9</v>
      </c>
      <c r="H62">
        <v>29</v>
      </c>
      <c r="I62">
        <f>(2501+5000)/2</f>
        <v>3750.5</v>
      </c>
      <c r="J62" s="1">
        <f t="shared" si="4"/>
        <v>108764.5</v>
      </c>
    </row>
    <row r="63" spans="2:10" x14ac:dyDescent="0.4">
      <c r="G63" s="1" t="s">
        <v>11</v>
      </c>
      <c r="H63">
        <v>29</v>
      </c>
      <c r="I63">
        <f>(5001+10000)/2</f>
        <v>7500.5</v>
      </c>
      <c r="J63" s="1">
        <f t="shared" si="4"/>
        <v>217514.5</v>
      </c>
    </row>
    <row r="64" spans="2:10" x14ac:dyDescent="0.4">
      <c r="H64">
        <v>0</v>
      </c>
      <c r="J64" s="1">
        <f t="shared" si="4"/>
        <v>0</v>
      </c>
    </row>
    <row r="66" spans="8:11" x14ac:dyDescent="0.4">
      <c r="H66">
        <f>SUM(H59:H65)</f>
        <v>80</v>
      </c>
      <c r="J66" s="1">
        <f>SUM(J59:J65)</f>
        <v>356290</v>
      </c>
      <c r="K66" s="5">
        <f>(J66/H66)</f>
        <v>4453.625</v>
      </c>
    </row>
    <row r="67" spans="8:11" x14ac:dyDescent="0.4">
      <c r="K67" s="5" t="s">
        <v>23</v>
      </c>
    </row>
  </sheetData>
  <pageMargins left="0.7" right="0.7" top="0.75" bottom="0.75" header="0.3" footer="0.3"/>
  <pageSetup paperSize="9" scale="4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</dc:creator>
  <cp:lastModifiedBy>Microsoft Office User</cp:lastModifiedBy>
  <cp:lastPrinted>2020-07-16T16:03:30Z</cp:lastPrinted>
  <dcterms:created xsi:type="dcterms:W3CDTF">2020-06-07T16:03:56Z</dcterms:created>
  <dcterms:modified xsi:type="dcterms:W3CDTF">2020-07-17T14:00:04Z</dcterms:modified>
</cp:coreProperties>
</file>